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1"/>
  </bookViews>
  <sheets>
    <sheet name="4" sheetId="1" r:id="rId1"/>
    <sheet name="5" sheetId="2" r:id="rId2"/>
  </sheets>
  <definedNames>
    <definedName name="_xlnm.Print_Titles" localSheetId="0">'4'!$9:$9</definedName>
    <definedName name="_xlnm.Print_Titles" localSheetId="1">'5'!$9:$9</definedName>
    <definedName name="_xlnm.Print_Area" localSheetId="0">'4'!$A$1:$G$30</definedName>
    <definedName name="_xlnm.Print_Area" localSheetId="1">'5'!$A$1:$I$74</definedName>
  </definedNames>
  <calcPr fullCalcOnLoad="1" refMode="R1C1"/>
</workbook>
</file>

<file path=xl/sharedStrings.xml><?xml version="1.0" encoding="utf-8"?>
<sst xmlns="http://schemas.openxmlformats.org/spreadsheetml/2006/main" count="334" uniqueCount="119">
  <si>
    <t>6000500</t>
  </si>
  <si>
    <t>Прочие мероприятия по благоустройству
 городских округов и поселений</t>
  </si>
  <si>
    <t>(тысяч рублей)</t>
  </si>
  <si>
    <t>Наименование</t>
  </si>
  <si>
    <t>ЦСР</t>
  </si>
  <si>
    <t>Рз</t>
  </si>
  <si>
    <t>ПР</t>
  </si>
  <si>
    <t>ВР</t>
  </si>
  <si>
    <t>Г</t>
  </si>
  <si>
    <t>Жилищно-коммунальное хозяйство</t>
  </si>
  <si>
    <t>0500</t>
  </si>
  <si>
    <t>0502</t>
  </si>
  <si>
    <t>0010000</t>
  </si>
  <si>
    <t>0103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</si>
  <si>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</si>
  <si>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</si>
  <si>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500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</si>
  <si>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</si>
  <si>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</si>
  <si>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</si>
  <si>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</si>
  <si>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Культура</t>
  </si>
  <si>
    <t>Библиотеки</t>
  </si>
  <si>
    <t>Национальная оборона</t>
  </si>
  <si>
    <t>0013600</t>
  </si>
  <si>
    <t>Культура, кинематография, средства массовой информации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</si>
  <si>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</si>
  <si>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</si>
  <si>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</si>
  <si>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</si>
  <si>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</si>
  <si>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</si>
  <si>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</si>
  <si>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</si>
  <si>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</si>
  <si>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</si>
  <si>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</si>
  <si>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Резервные фонды</t>
  </si>
  <si>
    <t>0700000</t>
  </si>
  <si>
    <t>Выполнение функций бюджетными учреждениями</t>
  </si>
  <si>
    <t>006</t>
  </si>
  <si>
    <t>Бюджетные инвестиции</t>
  </si>
  <si>
    <t>003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</si>
  <si>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</si>
  <si>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</si>
  <si>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</si>
  <si>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Руководство и управление в сфере 
установленных функций</t>
  </si>
  <si>
    <t>0501</t>
  </si>
  <si>
    <t>7950000</t>
  </si>
  <si>
    <t>Целевые программы муниципальных
образований</t>
  </si>
  <si>
    <t>Благоустройство</t>
  </si>
  <si>
    <t>6000000</t>
  </si>
  <si>
    <t>Уличное освещение</t>
  </si>
  <si>
    <t>6000100</t>
  </si>
  <si>
    <t>Другие вопросы в области культуры, кинематографии средств массовой информации</t>
  </si>
  <si>
    <t>3500300</t>
  </si>
  <si>
    <t xml:space="preserve">Безвозмездные перечисления организациям, за исключением государственных и муниципальных организаций  </t>
  </si>
  <si>
    <t>Ведомственная структура расходов</t>
  </si>
  <si>
    <t>За счет собственных доходов поселения</t>
  </si>
  <si>
    <t>за счет поступлений из бюджетов другого уровня</t>
  </si>
  <si>
    <t xml:space="preserve">к решению Совета депутатов </t>
  </si>
  <si>
    <t>Другие общегосударственные вопросы</t>
  </si>
  <si>
    <t>Другие вопросы в области культуры, кинематографии</t>
  </si>
  <si>
    <t>Национальная экономика</t>
  </si>
  <si>
    <t xml:space="preserve">МО «Нежновское сельское поселение» </t>
  </si>
  <si>
    <t>Администрация МО "Нежновское сельское поселение"</t>
  </si>
  <si>
    <t xml:space="preserve">Мероприятия в сфере культуры, кинематографии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</si>
  <si>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</si>
  <si>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</si>
  <si>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</si>
  <si>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017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</si>
  <si>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</si>
  <si>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</si>
  <si>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5210000</t>
  </si>
  <si>
    <t>5210600</t>
  </si>
  <si>
    <t>Мобилизация и вневойсковая подготовка</t>
  </si>
  <si>
    <t>Дорожное хозяйство (дорожные фонды)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</si>
  <si>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</si>
  <si>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</si>
  <si>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</si>
  <si>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</si>
  <si>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Приложение №5</t>
  </si>
  <si>
    <t>0920300</t>
  </si>
  <si>
    <t>Выполнение других обязательств государства</t>
  </si>
  <si>
    <t>муниципального образования "Нежновское сельское поселение" на 2013 год</t>
  </si>
  <si>
    <t>Приложение №6</t>
  </si>
  <si>
    <t xml:space="preserve">на 2013 год </t>
  </si>
  <si>
    <t xml:space="preserve">Распределение бюджетных ассигнований по разделам и подразделам классификации расходов бюджета </t>
  </si>
  <si>
    <t>01</t>
  </si>
  <si>
    <t>03</t>
  </si>
  <si>
    <t>04</t>
  </si>
  <si>
    <t>11</t>
  </si>
  <si>
    <t>13</t>
  </si>
  <si>
    <t>02</t>
  </si>
  <si>
    <t>09</t>
  </si>
  <si>
    <t>05</t>
  </si>
  <si>
    <t>08</t>
  </si>
  <si>
    <t>Расходы за счет средств областного и федерального бюджетов</t>
  </si>
  <si>
    <t>Расходы за счет средств местного бюджета</t>
  </si>
  <si>
    <t>Итого расходов:</t>
  </si>
  <si>
    <t>00</t>
  </si>
  <si>
    <t>95,9</t>
  </si>
  <si>
    <t>ГРБС</t>
  </si>
  <si>
    <t>Почие расходы</t>
  </si>
  <si>
    <t>064</t>
  </si>
  <si>
    <t>Региональные целевые программы</t>
  </si>
  <si>
    <t>Информатика</t>
  </si>
  <si>
    <t xml:space="preserve">в т.ч. на софинасирование ДЦП "Развитие информационного общества Лен. Обл. </t>
  </si>
  <si>
    <t xml:space="preserve">Целевые программы муниципальных образований </t>
  </si>
  <si>
    <t>Совершенствование и развитие автомобильных дорог в МО "Нежновское сельское поселение" на 2013г</t>
  </si>
  <si>
    <t>7954000</t>
  </si>
  <si>
    <t>Социальная политика</t>
  </si>
  <si>
    <t>Пенсионное обеспечение</t>
  </si>
  <si>
    <t>Доплаты к пениям, дополнительное пенсионное обеспечение</t>
  </si>
  <si>
    <t>Дополаты к пенсиям государственных служащих субъктов Российской Федерации и муниципальных служащих</t>
  </si>
  <si>
    <t>Социальные выплаты</t>
  </si>
  <si>
    <t>005</t>
  </si>
  <si>
    <t xml:space="preserve">    № 11 от 18.03.2013 года</t>
  </si>
  <si>
    <t xml:space="preserve">                  № 11 от 18.03.2013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</si>
</sst>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31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2" fillId="8" borderId="10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4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173" fontId="28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 quotePrefix="1">
      <alignment wrapText="1"/>
    </xf>
    <xf numFmtId="0" fontId="28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0" borderId="11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left" wrapText="1"/>
    </xf>
    <xf numFmtId="173" fontId="26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wrapText="1"/>
    </xf>
    <xf numFmtId="0" fontId="26" fillId="0" borderId="13" xfId="0" applyFont="1" applyFill="1" applyBorder="1" applyAlignment="1">
      <alignment horizontal="center" wrapText="1"/>
    </xf>
    <xf numFmtId="181" fontId="26" fillId="0" borderId="13" xfId="0" applyNumberFormat="1" applyFont="1" applyFill="1" applyBorder="1" applyAlignment="1" quotePrefix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173" fontId="26" fillId="0" borderId="10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 quotePrefix="1">
      <alignment wrapText="1"/>
    </xf>
    <xf numFmtId="49" fontId="26" fillId="0" borderId="10" xfId="0" applyNumberFormat="1" applyFont="1" applyFill="1" applyBorder="1" applyAlignment="1" quotePrefix="1">
      <alignment wrapText="1"/>
    </xf>
    <xf numFmtId="0" fontId="26" fillId="0" borderId="10" xfId="0" applyNumberFormat="1" applyFont="1" applyFill="1" applyBorder="1" applyAlignment="1">
      <alignment wrapText="1"/>
    </xf>
    <xf numFmtId="181" fontId="26" fillId="0" borderId="10" xfId="0" applyNumberFormat="1" applyFont="1" applyFill="1" applyBorder="1" applyAlignment="1" quotePrefix="1">
      <alignment horizontal="left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181" fontId="27" fillId="0" borderId="10" xfId="0" applyNumberFormat="1" applyFont="1" applyFill="1" applyBorder="1" applyAlignment="1" quotePrefix="1">
      <alignment horizontal="left" wrapText="1"/>
    </xf>
    <xf numFmtId="49" fontId="27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0" fontId="28" fillId="0" borderId="10" xfId="0" applyFont="1" applyBorder="1" applyAlignment="1">
      <alignment/>
    </xf>
    <xf numFmtId="49" fontId="28" fillId="0" borderId="10" xfId="0" applyNumberFormat="1" applyFont="1" applyFill="1" applyBorder="1" applyAlignment="1" quotePrefix="1">
      <alignment wrapText="1"/>
    </xf>
    <xf numFmtId="0" fontId="29" fillId="0" borderId="10" xfId="0" applyFont="1" applyBorder="1" applyAlignment="1">
      <alignment horizontal="left"/>
    </xf>
    <xf numFmtId="49" fontId="29" fillId="0" borderId="10" xfId="0" applyNumberFormat="1" applyFont="1" applyBorder="1" applyAlignment="1">
      <alignment/>
    </xf>
    <xf numFmtId="173" fontId="29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181" fontId="28" fillId="0" borderId="10" xfId="0" applyNumberFormat="1" applyFont="1" applyFill="1" applyBorder="1" applyAlignment="1" quotePrefix="1">
      <alignment horizontal="left" wrapText="1"/>
    </xf>
    <xf numFmtId="0" fontId="28" fillId="0" borderId="10" xfId="0" applyFont="1" applyBorder="1" applyAlignment="1">
      <alignment wrapText="1"/>
    </xf>
    <xf numFmtId="49" fontId="28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 quotePrefix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173" fontId="26" fillId="0" borderId="15" xfId="0" applyNumberFormat="1" applyFont="1" applyFill="1" applyBorder="1" applyAlignment="1" quotePrefix="1">
      <alignment horizontal="right" wrapText="1"/>
    </xf>
    <xf numFmtId="173" fontId="27" fillId="0" borderId="10" xfId="0" applyNumberFormat="1" applyFont="1" applyFill="1" applyBorder="1" applyAlignment="1" quotePrefix="1">
      <alignment horizontal="right" wrapText="1"/>
    </xf>
    <xf numFmtId="173" fontId="26" fillId="0" borderId="10" xfId="0" applyNumberFormat="1" applyFont="1" applyFill="1" applyBorder="1" applyAlignment="1" quotePrefix="1">
      <alignment horizontal="right" wrapText="1"/>
    </xf>
    <xf numFmtId="0" fontId="29" fillId="0" borderId="10" xfId="0" applyFont="1" applyFill="1" applyBorder="1" applyAlignment="1" quotePrefix="1">
      <alignment horizontal="center" wrapText="1"/>
    </xf>
    <xf numFmtId="0" fontId="27" fillId="0" borderId="10" xfId="0" applyFont="1" applyFill="1" applyBorder="1" applyAlignment="1" quotePrefix="1">
      <alignment horizontal="center" wrapText="1"/>
    </xf>
    <xf numFmtId="0" fontId="26" fillId="0" borderId="10" xfId="0" applyFont="1" applyFill="1" applyBorder="1" applyAlignment="1" quotePrefix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181" fontId="26" fillId="0" borderId="10" xfId="0" applyNumberFormat="1" applyFont="1" applyFill="1" applyBorder="1" applyAlignment="1" quotePrefix="1">
      <alignment horizontal="center" wrapText="1"/>
    </xf>
    <xf numFmtId="49" fontId="26" fillId="0" borderId="10" xfId="0" applyNumberFormat="1" applyFont="1" applyFill="1" applyBorder="1" applyAlignment="1" quotePrefix="1">
      <alignment horizontal="center" wrapText="1"/>
    </xf>
    <xf numFmtId="49" fontId="28" fillId="0" borderId="10" xfId="0" applyNumberFormat="1" applyFont="1" applyFill="1" applyBorder="1" applyAlignment="1" quotePrefix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 quotePrefix="1">
      <alignment horizontal="center" wrapText="1"/>
    </xf>
    <xf numFmtId="181" fontId="27" fillId="0" borderId="10" xfId="0" applyNumberFormat="1" applyFont="1" applyFill="1" applyBorder="1" applyAlignment="1" quotePrefix="1">
      <alignment horizont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 quotePrefix="1">
      <alignment horizontal="center" wrapText="1"/>
    </xf>
    <xf numFmtId="181" fontId="28" fillId="0" borderId="10" xfId="0" applyNumberFormat="1" applyFont="1" applyFill="1" applyBorder="1" applyAlignment="1" quotePrefix="1">
      <alignment horizontal="center" wrapText="1"/>
    </xf>
    <xf numFmtId="178" fontId="30" fillId="0" borderId="11" xfId="0" applyNumberFormat="1" applyFont="1" applyBorder="1" applyAlignment="1">
      <alignment/>
    </xf>
    <xf numFmtId="178" fontId="30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26" fillId="0" borderId="10" xfId="0" applyFont="1" applyFill="1" applyBorder="1" applyAlignment="1" quotePrefix="1">
      <alignment horizontal="left" wrapText="1"/>
    </xf>
    <xf numFmtId="173" fontId="26" fillId="0" borderId="10" xfId="0" applyNumberFormat="1" applyFont="1" applyBorder="1" applyAlignment="1">
      <alignment/>
    </xf>
    <xf numFmtId="0" fontId="27" fillId="0" borderId="10" xfId="0" applyFont="1" applyFill="1" applyBorder="1" applyAlignment="1" quotePrefix="1">
      <alignment wrapText="1"/>
    </xf>
    <xf numFmtId="0" fontId="27" fillId="0" borderId="10" xfId="0" applyFont="1" applyFill="1" applyBorder="1" applyAlignment="1">
      <alignment horizontal="left" wrapText="1"/>
    </xf>
    <xf numFmtId="173" fontId="28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47.28125" style="1" customWidth="1"/>
    <col min="2" max="2" width="4.57421875" style="1" hidden="1" customWidth="1"/>
    <col min="3" max="3" width="9.00390625" style="1" customWidth="1"/>
    <col min="4" max="4" width="8.57421875" style="1" customWidth="1"/>
    <col min="5" max="5" width="15.00390625" style="1" customWidth="1"/>
    <col min="6" max="6" width="10.7109375" style="1" customWidth="1"/>
    <col min="7" max="7" width="13.8515625" style="1" customWidth="1"/>
    <col min="8" max="8" width="11.28125" style="1" customWidth="1"/>
    <col min="9" max="9" width="13.57421875" style="1" customWidth="1"/>
    <col min="10" max="10" width="12.140625" style="1" customWidth="1"/>
    <col min="11" max="16384" width="9.140625" style="1" customWidth="1"/>
  </cols>
  <sheetData>
    <row r="1" spans="7:8" ht="18.75">
      <c r="G1" s="23" t="s">
        <v>81</v>
      </c>
      <c r="H1" s="8"/>
    </row>
    <row r="2" spans="7:8" ht="18.75">
      <c r="G2" s="3" t="s">
        <v>60</v>
      </c>
      <c r="H2" s="8"/>
    </row>
    <row r="3" spans="7:8" ht="18.75">
      <c r="G3" s="3" t="s">
        <v>64</v>
      </c>
      <c r="H3" s="8"/>
    </row>
    <row r="4" spans="5:8" ht="18.75">
      <c r="E4" s="1" t="s">
        <v>117</v>
      </c>
      <c r="G4" s="27"/>
      <c r="H4" s="8"/>
    </row>
    <row r="5" spans="7:8" ht="18.75">
      <c r="G5" s="24"/>
      <c r="H5" s="8"/>
    </row>
    <row r="6" spans="1:8" ht="56.25" customHeight="1">
      <c r="A6" s="107" t="s">
        <v>87</v>
      </c>
      <c r="B6" s="107"/>
      <c r="C6" s="107"/>
      <c r="D6" s="107"/>
      <c r="E6" s="107"/>
      <c r="F6" s="107"/>
      <c r="G6" s="107"/>
      <c r="H6" s="9"/>
    </row>
    <row r="7" spans="1:7" ht="18.75">
      <c r="A7" s="106" t="s">
        <v>86</v>
      </c>
      <c r="B7" s="106"/>
      <c r="C7" s="106"/>
      <c r="D7" s="106"/>
      <c r="E7" s="106"/>
      <c r="F7" s="106"/>
      <c r="G7" s="106"/>
    </row>
    <row r="8" ht="18.75">
      <c r="G8" s="29" t="s">
        <v>2</v>
      </c>
    </row>
    <row r="9" spans="1:7" ht="87.75" customHeight="1">
      <c r="A9" s="95" t="s">
        <v>3</v>
      </c>
      <c r="B9" s="95" t="s">
        <v>8</v>
      </c>
      <c r="C9" s="95" t="s">
        <v>5</v>
      </c>
      <c r="D9" s="95" t="s">
        <v>6</v>
      </c>
      <c r="E9" s="28" t="s">
        <v>97</v>
      </c>
      <c r="F9" s="28" t="s">
        <v>98</v>
      </c>
      <c r="G9" s="32" t="s">
        <v>99</v>
      </c>
    </row>
    <row r="10" spans="1:7" ht="18.75">
      <c r="A10" s="33" t="s">
        <v>26</v>
      </c>
      <c r="B10" s="38"/>
      <c r="C10" s="36" t="s">
        <v>27</v>
      </c>
      <c r="D10" s="36" t="s">
        <v>27</v>
      </c>
      <c r="E10" s="37">
        <f>E11+E16+E18+E20+E22</f>
        <v>108.4</v>
      </c>
      <c r="F10" s="37">
        <f>F11+F16+F18+F20+F22+F25</f>
        <v>6942.6</v>
      </c>
      <c r="G10" s="37">
        <f>SUM(E10:F10)</f>
        <v>7051</v>
      </c>
    </row>
    <row r="11" spans="1:7" s="2" customFormat="1" ht="18.75" customHeight="1">
      <c r="A11" s="78" t="s">
        <v>28</v>
      </c>
      <c r="B11" s="79">
        <v>912</v>
      </c>
      <c r="C11" s="85" t="s">
        <v>88</v>
      </c>
      <c r="D11" s="79"/>
      <c r="E11" s="68">
        <f>E12+E13+E14+E15</f>
        <v>0</v>
      </c>
      <c r="F11" s="68">
        <f>F12+F13+F14+F15</f>
        <v>4017.5</v>
      </c>
      <c r="G11" s="37">
        <f aca="true" t="shared" si="0" ref="G11:G24">SUM(E11:F11)</f>
        <v>4017.5</v>
      </c>
    </row>
    <row r="12" spans="1:7" s="14" customFormat="1" ht="73.5" customHeight="1">
      <c r="A12" s="80" t="s">
        <v>67</v>
      </c>
      <c r="B12" s="81"/>
      <c r="C12" s="96" t="s">
        <v>88</v>
      </c>
      <c r="D12" s="48" t="s">
        <v>89</v>
      </c>
      <c r="E12" s="82">
        <f>5!G12</f>
        <v>0</v>
      </c>
      <c r="F12" s="82">
        <f>5!H12</f>
        <v>30</v>
      </c>
      <c r="G12" s="45">
        <f t="shared" si="0"/>
        <v>30</v>
      </c>
    </row>
    <row r="13" spans="1:7" s="5" customFormat="1" ht="83.25">
      <c r="A13" s="58" t="s">
        <v>30</v>
      </c>
      <c r="B13" s="59">
        <v>912</v>
      </c>
      <c r="C13" s="86" t="s">
        <v>88</v>
      </c>
      <c r="D13" s="86" t="s">
        <v>90</v>
      </c>
      <c r="E13" s="83">
        <f>5!G15</f>
        <v>0</v>
      </c>
      <c r="F13" s="83">
        <f>5!H15</f>
        <v>3883</v>
      </c>
      <c r="G13" s="45">
        <f t="shared" si="0"/>
        <v>3883</v>
      </c>
    </row>
    <row r="14" spans="1:7" ht="18" customHeight="1">
      <c r="A14" s="35" t="s">
        <v>37</v>
      </c>
      <c r="B14" s="38">
        <v>912</v>
      </c>
      <c r="C14" s="87" t="s">
        <v>88</v>
      </c>
      <c r="D14" s="88" t="s">
        <v>91</v>
      </c>
      <c r="E14" s="45">
        <f>5!G24</f>
        <v>0</v>
      </c>
      <c r="F14" s="45">
        <f>5!H24</f>
        <v>20</v>
      </c>
      <c r="G14" s="45">
        <f t="shared" si="0"/>
        <v>20</v>
      </c>
    </row>
    <row r="15" spans="1:7" ht="18" customHeight="1">
      <c r="A15" s="35" t="s">
        <v>28</v>
      </c>
      <c r="B15" s="38">
        <v>912</v>
      </c>
      <c r="C15" s="87" t="s">
        <v>88</v>
      </c>
      <c r="D15" s="88" t="s">
        <v>92</v>
      </c>
      <c r="E15" s="45">
        <f>5!G28</f>
        <v>0</v>
      </c>
      <c r="F15" s="45">
        <f>5!H28</f>
        <v>84.5</v>
      </c>
      <c r="G15" s="45">
        <f t="shared" si="0"/>
        <v>84.5</v>
      </c>
    </row>
    <row r="16" spans="1:7" ht="18" customHeight="1">
      <c r="A16" s="33" t="s">
        <v>23</v>
      </c>
      <c r="B16" s="34"/>
      <c r="C16" s="97" t="s">
        <v>93</v>
      </c>
      <c r="D16" s="92"/>
      <c r="E16" s="37" t="str">
        <f>E17</f>
        <v>95,9</v>
      </c>
      <c r="F16" s="37">
        <f>F17</f>
        <v>0</v>
      </c>
      <c r="G16" s="37">
        <f>E16+F16</f>
        <v>95.9</v>
      </c>
    </row>
    <row r="17" spans="1:7" ht="18.75">
      <c r="A17" s="35" t="s">
        <v>75</v>
      </c>
      <c r="B17" s="38"/>
      <c r="C17" s="89" t="s">
        <v>93</v>
      </c>
      <c r="D17" s="90" t="s">
        <v>89</v>
      </c>
      <c r="E17" s="84" t="str">
        <f>5!G32</f>
        <v>95,9</v>
      </c>
      <c r="F17" s="84">
        <f>5!H32</f>
        <v>0</v>
      </c>
      <c r="G17" s="45">
        <f>E17+F17</f>
        <v>95.9</v>
      </c>
    </row>
    <row r="18" spans="1:7" ht="21.75" customHeight="1">
      <c r="A18" s="33" t="s">
        <v>63</v>
      </c>
      <c r="B18" s="38"/>
      <c r="C18" s="89" t="s">
        <v>90</v>
      </c>
      <c r="D18" s="88"/>
      <c r="E18" s="45">
        <f>E19</f>
        <v>0</v>
      </c>
      <c r="F18" s="37">
        <f>F19</f>
        <v>509.3</v>
      </c>
      <c r="G18" s="37">
        <f t="shared" si="0"/>
        <v>509.3</v>
      </c>
    </row>
    <row r="19" spans="1:7" ht="18.75">
      <c r="A19" s="58" t="s">
        <v>76</v>
      </c>
      <c r="B19" s="38"/>
      <c r="C19" s="89" t="s">
        <v>90</v>
      </c>
      <c r="D19" s="90" t="s">
        <v>94</v>
      </c>
      <c r="E19" s="84">
        <f>5!G37</f>
        <v>0</v>
      </c>
      <c r="F19" s="84">
        <f>5!H37</f>
        <v>509.3</v>
      </c>
      <c r="G19" s="45">
        <f t="shared" si="0"/>
        <v>509.3</v>
      </c>
    </row>
    <row r="20" spans="1:7" s="14" customFormat="1" ht="18.75">
      <c r="A20" s="73" t="s">
        <v>9</v>
      </c>
      <c r="B20" s="34">
        <v>912</v>
      </c>
      <c r="C20" s="91" t="s">
        <v>95</v>
      </c>
      <c r="D20" s="92"/>
      <c r="E20" s="37">
        <f>E21</f>
        <v>0</v>
      </c>
      <c r="F20" s="37">
        <f>F21</f>
        <v>863</v>
      </c>
      <c r="G20" s="37">
        <f t="shared" si="0"/>
        <v>863</v>
      </c>
    </row>
    <row r="21" spans="1:7" ht="18.75" customHeight="1">
      <c r="A21" s="50" t="s">
        <v>50</v>
      </c>
      <c r="B21" s="38">
        <v>912</v>
      </c>
      <c r="C21" s="90" t="s">
        <v>95</v>
      </c>
      <c r="D21" s="90" t="s">
        <v>89</v>
      </c>
      <c r="E21" s="84">
        <f>5!G49</f>
        <v>0</v>
      </c>
      <c r="F21" s="84">
        <f>5!H49</f>
        <v>863</v>
      </c>
      <c r="G21" s="45">
        <f t="shared" si="0"/>
        <v>863</v>
      </c>
    </row>
    <row r="22" spans="1:7" s="14" customFormat="1" ht="38.25" customHeight="1">
      <c r="A22" s="33" t="s">
        <v>25</v>
      </c>
      <c r="B22" s="34">
        <v>912</v>
      </c>
      <c r="C22" s="93" t="s">
        <v>96</v>
      </c>
      <c r="D22" s="34"/>
      <c r="E22" s="37">
        <f>E23+E24</f>
        <v>12.5</v>
      </c>
      <c r="F22" s="37">
        <f>F23+F24</f>
        <v>1398.4</v>
      </c>
      <c r="G22" s="37">
        <f t="shared" si="0"/>
        <v>1410.9</v>
      </c>
    </row>
    <row r="23" spans="1:7" ht="18.75">
      <c r="A23" s="35" t="s">
        <v>21</v>
      </c>
      <c r="B23" s="38">
        <v>912</v>
      </c>
      <c r="C23" s="87" t="s">
        <v>96</v>
      </c>
      <c r="D23" s="87" t="s">
        <v>88</v>
      </c>
      <c r="E23" s="84">
        <f>5!G56</f>
        <v>12.5</v>
      </c>
      <c r="F23" s="84">
        <f>5!H56</f>
        <v>1387.5</v>
      </c>
      <c r="G23" s="45">
        <f t="shared" si="0"/>
        <v>1400</v>
      </c>
    </row>
    <row r="24" spans="1:7" ht="36" customHeight="1">
      <c r="A24" s="35" t="s">
        <v>62</v>
      </c>
      <c r="B24" s="38"/>
      <c r="C24" s="87" t="s">
        <v>96</v>
      </c>
      <c r="D24" s="94" t="s">
        <v>90</v>
      </c>
      <c r="E24" s="83">
        <f>5!G66</f>
        <v>0</v>
      </c>
      <c r="F24" s="83">
        <f>5!H66</f>
        <v>10.9</v>
      </c>
      <c r="G24" s="45">
        <f t="shared" si="0"/>
        <v>10.9</v>
      </c>
    </row>
    <row r="25" spans="1:7" ht="18.75">
      <c r="A25" s="64" t="s">
        <v>111</v>
      </c>
      <c r="B25" s="10"/>
      <c r="C25" s="93">
        <v>10</v>
      </c>
      <c r="D25" s="92"/>
      <c r="E25" s="105">
        <v>0</v>
      </c>
      <c r="F25" s="105">
        <v>154.4</v>
      </c>
      <c r="G25" s="105">
        <f>F25+E25</f>
        <v>154.4</v>
      </c>
    </row>
    <row r="26" spans="1:7" ht="18.75">
      <c r="A26" s="50" t="s">
        <v>112</v>
      </c>
      <c r="B26" s="10"/>
      <c r="C26" s="87">
        <v>10</v>
      </c>
      <c r="D26" s="88" t="s">
        <v>88</v>
      </c>
      <c r="E26" s="102">
        <v>0</v>
      </c>
      <c r="F26" s="102">
        <v>154.4</v>
      </c>
      <c r="G26" s="50">
        <v>154.4</v>
      </c>
    </row>
  </sheetData>
  <sheetProtection/>
  <mergeCells count="2">
    <mergeCell ref="A7:G7"/>
    <mergeCell ref="A6:G6"/>
  </mergeCells>
  <printOptions/>
  <pageMargins left="0.984251968503937" right="0.16" top="0.7086614173228347" bottom="0.18" header="0.2755905511811024" footer="0.35433070866141736"/>
  <pageSetup horizontalDpi="600" verticalDpi="600" orientation="portrait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zoomScalePageLayoutView="0" workbookViewId="0" topLeftCell="A6">
      <selection activeCell="A7" sqref="A7:K7"/>
    </sheetView>
  </sheetViews>
  <sheetFormatPr defaultColWidth="9.140625" defaultRowHeight="12.75"/>
  <cols>
    <col min="1" max="1" width="43.7109375" style="1" customWidth="1"/>
    <col min="2" max="2" width="8.28125" style="1" customWidth="1"/>
    <col min="3" max="4" width="6.421875" style="1" bestFit="1" customWidth="1"/>
    <col min="5" max="5" width="12.7109375" style="1" customWidth="1"/>
    <col min="6" max="6" width="6.28125" style="1" customWidth="1"/>
    <col min="7" max="7" width="16.421875" style="1" customWidth="1"/>
    <col min="8" max="8" width="10.28125" style="1" customWidth="1"/>
    <col min="9" max="9" width="15.28125" style="1" customWidth="1"/>
    <col min="10" max="10" width="10.421875" style="1" hidden="1" customWidth="1"/>
    <col min="11" max="11" width="0" style="1" hidden="1" customWidth="1"/>
    <col min="12" max="12" width="4.00390625" style="1" customWidth="1"/>
    <col min="13" max="16384" width="9.140625" style="1" customWidth="1"/>
  </cols>
  <sheetData>
    <row r="1" ht="18.75">
      <c r="I1" s="4" t="s">
        <v>85</v>
      </c>
    </row>
    <row r="2" ht="18.75">
      <c r="I2" s="3" t="s">
        <v>60</v>
      </c>
    </row>
    <row r="3" ht="18.75">
      <c r="I3" s="3" t="s">
        <v>64</v>
      </c>
    </row>
    <row r="4" spans="7:9" ht="18.75">
      <c r="G4" s="1" t="s">
        <v>118</v>
      </c>
      <c r="I4" s="3"/>
    </row>
    <row r="5" ht="18.75">
      <c r="I5" s="24"/>
    </row>
    <row r="6" spans="1:11" ht="18.75">
      <c r="A6" s="108" t="s">
        <v>57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8.75">
      <c r="A7" s="106" t="s">
        <v>84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9:10" ht="18.75">
      <c r="I8" s="29" t="s">
        <v>2</v>
      </c>
      <c r="J8" s="1" t="s">
        <v>2</v>
      </c>
    </row>
    <row r="9" spans="1:11" ht="144.75" customHeight="1">
      <c r="A9" s="30" t="s">
        <v>3</v>
      </c>
      <c r="B9" s="30" t="s">
        <v>102</v>
      </c>
      <c r="C9" s="30" t="s">
        <v>5</v>
      </c>
      <c r="D9" s="30" t="s">
        <v>6</v>
      </c>
      <c r="E9" s="30" t="s">
        <v>4</v>
      </c>
      <c r="F9" s="30" t="s">
        <v>7</v>
      </c>
      <c r="G9" s="31" t="s">
        <v>97</v>
      </c>
      <c r="H9" s="31" t="s">
        <v>98</v>
      </c>
      <c r="I9" s="32" t="s">
        <v>99</v>
      </c>
      <c r="J9" s="15" t="s">
        <v>58</v>
      </c>
      <c r="K9" s="15" t="s">
        <v>59</v>
      </c>
    </row>
    <row r="10" spans="1:11" ht="33.75">
      <c r="A10" s="33" t="s">
        <v>65</v>
      </c>
      <c r="B10" s="34">
        <v>908</v>
      </c>
      <c r="C10" s="35" t="s">
        <v>27</v>
      </c>
      <c r="D10" s="35" t="s">
        <v>27</v>
      </c>
      <c r="E10" s="35" t="s">
        <v>27</v>
      </c>
      <c r="F10" s="36" t="s">
        <v>27</v>
      </c>
      <c r="G10" s="37">
        <f>G11+G31+G36+G44+G55</f>
        <v>108.4</v>
      </c>
      <c r="H10" s="37">
        <f>H11+H31+H36+H44+H55+H70</f>
        <v>6942.6</v>
      </c>
      <c r="I10" s="37">
        <f aca="true" t="shared" si="0" ref="I10:I30">SUM(G10:H10)</f>
        <v>7051</v>
      </c>
      <c r="J10" s="16" t="e">
        <f>SUM(J11+#REF!+#REF!+#REF!+J44+#REF!+J55+#REF!+#REF!+J36+#REF!)</f>
        <v>#REF!</v>
      </c>
      <c r="K10" s="12" t="e">
        <f>SUM(K11+#REF!+#REF!+#REF!+K44+#REF!+K55+#REF!+#REF!)</f>
        <v>#REF!</v>
      </c>
    </row>
    <row r="11" spans="1:11" ht="18.75" customHeight="1">
      <c r="A11" s="33" t="s">
        <v>28</v>
      </c>
      <c r="B11" s="38"/>
      <c r="C11" s="39" t="s">
        <v>88</v>
      </c>
      <c r="D11" s="39" t="s">
        <v>100</v>
      </c>
      <c r="E11" s="33" t="s">
        <v>27</v>
      </c>
      <c r="F11" s="40" t="s">
        <v>27</v>
      </c>
      <c r="G11" s="37">
        <f>G12+G15+G24+G28</f>
        <v>0</v>
      </c>
      <c r="H11" s="37">
        <f>H12+H15+H24+H28</f>
        <v>4017.5</v>
      </c>
      <c r="I11" s="37">
        <f t="shared" si="0"/>
        <v>4017.5</v>
      </c>
      <c r="J11" s="17" t="e">
        <f>SUM(J12+J15+#REF!+J24)</f>
        <v>#REF!</v>
      </c>
      <c r="K11" s="11" t="e">
        <f>SUM(K12+K15+#REF!+K24)</f>
        <v>#REF!</v>
      </c>
    </row>
    <row r="12" spans="1:11" ht="83.25">
      <c r="A12" s="41" t="s">
        <v>15</v>
      </c>
      <c r="B12" s="38"/>
      <c r="C12" s="42" t="s">
        <v>29</v>
      </c>
      <c r="D12" s="42" t="s">
        <v>13</v>
      </c>
      <c r="E12" s="43"/>
      <c r="F12" s="44"/>
      <c r="G12" s="45">
        <f>G13</f>
        <v>0</v>
      </c>
      <c r="H12" s="45">
        <f>H13</f>
        <v>30</v>
      </c>
      <c r="I12" s="45">
        <f t="shared" si="0"/>
        <v>30</v>
      </c>
      <c r="J12" s="17" t="e">
        <f>SUM(#REF!)</f>
        <v>#REF!</v>
      </c>
      <c r="K12" s="11" t="e">
        <f>SUM(#REF!)</f>
        <v>#REF!</v>
      </c>
    </row>
    <row r="13" spans="1:9" ht="136.5" customHeight="1">
      <c r="A13" s="46" t="s">
        <v>68</v>
      </c>
      <c r="B13" s="47"/>
      <c r="C13" s="48" t="s">
        <v>88</v>
      </c>
      <c r="D13" s="48" t="s">
        <v>89</v>
      </c>
      <c r="E13" s="49">
        <v>5210600</v>
      </c>
      <c r="F13" s="50"/>
      <c r="G13" s="51">
        <f>G14</f>
        <v>0</v>
      </c>
      <c r="H13" s="51">
        <f>H14</f>
        <v>30</v>
      </c>
      <c r="I13" s="45">
        <f t="shared" si="0"/>
        <v>30</v>
      </c>
    </row>
    <row r="14" spans="1:9" ht="15.75" customHeight="1">
      <c r="A14" s="50" t="s">
        <v>69</v>
      </c>
      <c r="B14" s="47"/>
      <c r="C14" s="48" t="s">
        <v>88</v>
      </c>
      <c r="D14" s="48" t="s">
        <v>89</v>
      </c>
      <c r="E14" s="49">
        <v>5210600</v>
      </c>
      <c r="F14" s="52" t="s">
        <v>70</v>
      </c>
      <c r="G14" s="53">
        <v>0</v>
      </c>
      <c r="H14" s="53">
        <v>30</v>
      </c>
      <c r="I14" s="45">
        <f t="shared" si="0"/>
        <v>30</v>
      </c>
    </row>
    <row r="15" spans="1:11" ht="87.75" customHeight="1">
      <c r="A15" s="35" t="s">
        <v>30</v>
      </c>
      <c r="B15" s="38"/>
      <c r="C15" s="54" t="s">
        <v>88</v>
      </c>
      <c r="D15" s="54" t="s">
        <v>90</v>
      </c>
      <c r="E15" s="35" t="s">
        <v>27</v>
      </c>
      <c r="F15" s="36" t="s">
        <v>27</v>
      </c>
      <c r="G15" s="45">
        <f>G16+G21</f>
        <v>0</v>
      </c>
      <c r="H15" s="45">
        <f>H16+H21</f>
        <v>3883</v>
      </c>
      <c r="I15" s="45">
        <f t="shared" si="0"/>
        <v>3883</v>
      </c>
      <c r="J15" s="17">
        <f>SUM(J16,J19)</f>
        <v>3194.5</v>
      </c>
      <c r="K15" s="11">
        <f>SUM(K16,K19)</f>
        <v>0</v>
      </c>
    </row>
    <row r="16" spans="1:11" ht="83.25">
      <c r="A16" s="35" t="s">
        <v>31</v>
      </c>
      <c r="B16" s="38"/>
      <c r="C16" s="55" t="s">
        <v>88</v>
      </c>
      <c r="D16" s="54" t="s">
        <v>90</v>
      </c>
      <c r="E16" s="35" t="s">
        <v>32</v>
      </c>
      <c r="F16" s="36" t="s">
        <v>27</v>
      </c>
      <c r="G16" s="45">
        <f>G17+G19</f>
        <v>0</v>
      </c>
      <c r="H16" s="45">
        <f>H17+H19</f>
        <v>3732.3</v>
      </c>
      <c r="I16" s="45">
        <f t="shared" si="0"/>
        <v>3732.3</v>
      </c>
      <c r="J16" s="17">
        <f>SUM(J17)</f>
        <v>2561.2</v>
      </c>
      <c r="K16" s="11">
        <f>SUM(K17)</f>
        <v>0</v>
      </c>
    </row>
    <row r="17" spans="1:11" ht="18.75" customHeight="1">
      <c r="A17" s="35" t="s">
        <v>33</v>
      </c>
      <c r="B17" s="38"/>
      <c r="C17" s="54" t="s">
        <v>88</v>
      </c>
      <c r="D17" s="54" t="s">
        <v>90</v>
      </c>
      <c r="E17" s="42" t="s">
        <v>34</v>
      </c>
      <c r="F17" s="36" t="s">
        <v>27</v>
      </c>
      <c r="G17" s="45">
        <f>G18</f>
        <v>0</v>
      </c>
      <c r="H17" s="45">
        <f>H18</f>
        <v>2855.8</v>
      </c>
      <c r="I17" s="45">
        <f t="shared" si="0"/>
        <v>2855.8</v>
      </c>
      <c r="J17" s="17">
        <f>SUM(J18)</f>
        <v>2561.2</v>
      </c>
      <c r="K17" s="11">
        <f>SUM(K18)</f>
        <v>0</v>
      </c>
    </row>
    <row r="18" spans="1:11" ht="33.75">
      <c r="A18" s="35" t="s">
        <v>14</v>
      </c>
      <c r="B18" s="38"/>
      <c r="C18" s="54" t="s">
        <v>88</v>
      </c>
      <c r="D18" s="54" t="s">
        <v>90</v>
      </c>
      <c r="E18" s="35" t="s">
        <v>34</v>
      </c>
      <c r="F18" s="36">
        <v>500</v>
      </c>
      <c r="G18" s="45">
        <v>0</v>
      </c>
      <c r="H18" s="45">
        <v>2855.8</v>
      </c>
      <c r="I18" s="45">
        <f t="shared" si="0"/>
        <v>2855.8</v>
      </c>
      <c r="J18" s="11">
        <v>2561.2</v>
      </c>
      <c r="K18" s="18">
        <v>0</v>
      </c>
    </row>
    <row r="19" spans="1:11" ht="57" customHeight="1">
      <c r="A19" s="41" t="s">
        <v>17</v>
      </c>
      <c r="B19" s="38"/>
      <c r="C19" s="54" t="s">
        <v>88</v>
      </c>
      <c r="D19" s="54" t="s">
        <v>90</v>
      </c>
      <c r="E19" s="42" t="s">
        <v>18</v>
      </c>
      <c r="F19" s="36" t="s">
        <v>27</v>
      </c>
      <c r="G19" s="45">
        <f>G20</f>
        <v>0</v>
      </c>
      <c r="H19" s="45">
        <f>H20</f>
        <v>876.5</v>
      </c>
      <c r="I19" s="45">
        <f t="shared" si="0"/>
        <v>876.5</v>
      </c>
      <c r="J19" s="17">
        <f>SUM(J20)</f>
        <v>633.3</v>
      </c>
      <c r="K19" s="11">
        <f>SUM(K20)</f>
        <v>0</v>
      </c>
    </row>
    <row r="20" spans="1:11" ht="33.75">
      <c r="A20" s="35" t="s">
        <v>14</v>
      </c>
      <c r="B20" s="38"/>
      <c r="C20" s="54" t="s">
        <v>88</v>
      </c>
      <c r="D20" s="54" t="s">
        <v>90</v>
      </c>
      <c r="E20" s="42" t="s">
        <v>18</v>
      </c>
      <c r="F20" s="36">
        <v>500</v>
      </c>
      <c r="G20" s="45">
        <v>0</v>
      </c>
      <c r="H20" s="45">
        <v>876.5</v>
      </c>
      <c r="I20" s="45">
        <f t="shared" si="0"/>
        <v>876.5</v>
      </c>
      <c r="J20" s="10">
        <v>633.3</v>
      </c>
      <c r="K20" s="18">
        <v>0</v>
      </c>
    </row>
    <row r="21" spans="1:11" s="5" customFormat="1" ht="18.75">
      <c r="A21" s="35" t="s">
        <v>72</v>
      </c>
      <c r="B21" s="38"/>
      <c r="C21" s="55" t="s">
        <v>88</v>
      </c>
      <c r="D21" s="54" t="s">
        <v>90</v>
      </c>
      <c r="E21" s="42" t="s">
        <v>73</v>
      </c>
      <c r="F21" s="44"/>
      <c r="G21" s="45">
        <f>G22</f>
        <v>0</v>
      </c>
      <c r="H21" s="45">
        <f>H22</f>
        <v>150.7</v>
      </c>
      <c r="I21" s="45">
        <f t="shared" si="0"/>
        <v>150.7</v>
      </c>
      <c r="J21" s="26"/>
      <c r="K21" s="6"/>
    </row>
    <row r="22" spans="1:11" s="5" customFormat="1" ht="149.25" customHeight="1">
      <c r="A22" s="56" t="s">
        <v>68</v>
      </c>
      <c r="B22" s="38"/>
      <c r="C22" s="55" t="s">
        <v>88</v>
      </c>
      <c r="D22" s="54" t="s">
        <v>90</v>
      </c>
      <c r="E22" s="42" t="s">
        <v>74</v>
      </c>
      <c r="F22" s="44"/>
      <c r="G22" s="45">
        <f>G23</f>
        <v>0</v>
      </c>
      <c r="H22" s="45">
        <f>H23</f>
        <v>150.7</v>
      </c>
      <c r="I22" s="45">
        <f t="shared" si="0"/>
        <v>150.7</v>
      </c>
      <c r="J22" s="26"/>
      <c r="K22" s="6"/>
    </row>
    <row r="23" spans="1:11" s="5" customFormat="1" ht="18.75">
      <c r="A23" s="35" t="s">
        <v>69</v>
      </c>
      <c r="B23" s="38"/>
      <c r="C23" s="55" t="s">
        <v>88</v>
      </c>
      <c r="D23" s="54" t="s">
        <v>90</v>
      </c>
      <c r="E23" s="42" t="s">
        <v>74</v>
      </c>
      <c r="F23" s="44" t="s">
        <v>70</v>
      </c>
      <c r="G23" s="45">
        <v>0</v>
      </c>
      <c r="H23" s="45">
        <v>150.7</v>
      </c>
      <c r="I23" s="45">
        <f t="shared" si="0"/>
        <v>150.7</v>
      </c>
      <c r="J23" s="26"/>
      <c r="K23" s="6"/>
    </row>
    <row r="24" spans="1:11" ht="19.5" customHeight="1">
      <c r="A24" s="35" t="s">
        <v>37</v>
      </c>
      <c r="B24" s="38"/>
      <c r="C24" s="54" t="s">
        <v>88</v>
      </c>
      <c r="D24" s="42" t="s">
        <v>91</v>
      </c>
      <c r="E24" s="35" t="s">
        <v>27</v>
      </c>
      <c r="F24" s="36" t="s">
        <v>27</v>
      </c>
      <c r="G24" s="45">
        <f aca="true" t="shared" si="1" ref="G24:H26">G25</f>
        <v>0</v>
      </c>
      <c r="H24" s="45">
        <f t="shared" si="1"/>
        <v>20</v>
      </c>
      <c r="I24" s="45">
        <f t="shared" si="0"/>
        <v>20</v>
      </c>
      <c r="J24" s="17">
        <f aca="true" t="shared" si="2" ref="J24:K26">SUM(J25)</f>
        <v>65</v>
      </c>
      <c r="K24" s="11">
        <f t="shared" si="2"/>
        <v>0</v>
      </c>
    </row>
    <row r="25" spans="1:11" ht="18.75">
      <c r="A25" s="35" t="s">
        <v>37</v>
      </c>
      <c r="B25" s="38"/>
      <c r="C25" s="54" t="s">
        <v>88</v>
      </c>
      <c r="D25" s="42" t="s">
        <v>91</v>
      </c>
      <c r="E25" s="35" t="s">
        <v>38</v>
      </c>
      <c r="F25" s="36" t="s">
        <v>27</v>
      </c>
      <c r="G25" s="45">
        <f t="shared" si="1"/>
        <v>0</v>
      </c>
      <c r="H25" s="45">
        <f t="shared" si="1"/>
        <v>20</v>
      </c>
      <c r="I25" s="45">
        <f t="shared" si="0"/>
        <v>20</v>
      </c>
      <c r="J25" s="17">
        <f t="shared" si="2"/>
        <v>65</v>
      </c>
      <c r="K25" s="11">
        <f t="shared" si="2"/>
        <v>0</v>
      </c>
    </row>
    <row r="26" spans="1:11" ht="33.75">
      <c r="A26" s="41" t="s">
        <v>19</v>
      </c>
      <c r="B26" s="38"/>
      <c r="C26" s="54" t="s">
        <v>88</v>
      </c>
      <c r="D26" s="42" t="s">
        <v>91</v>
      </c>
      <c r="E26" s="42" t="s">
        <v>20</v>
      </c>
      <c r="F26" s="44" t="s">
        <v>27</v>
      </c>
      <c r="G26" s="45">
        <f t="shared" si="1"/>
        <v>0</v>
      </c>
      <c r="H26" s="45">
        <f t="shared" si="1"/>
        <v>20</v>
      </c>
      <c r="I26" s="45">
        <f t="shared" si="0"/>
        <v>20</v>
      </c>
      <c r="J26" s="17">
        <f t="shared" si="2"/>
        <v>65</v>
      </c>
      <c r="K26" s="11">
        <f t="shared" si="2"/>
        <v>0</v>
      </c>
    </row>
    <row r="27" spans="1:11" ht="18.75" customHeight="1">
      <c r="A27" s="35" t="s">
        <v>35</v>
      </c>
      <c r="B27" s="38"/>
      <c r="C27" s="54" t="s">
        <v>88</v>
      </c>
      <c r="D27" s="42" t="s">
        <v>91</v>
      </c>
      <c r="E27" s="42" t="s">
        <v>20</v>
      </c>
      <c r="F27" s="44" t="s">
        <v>36</v>
      </c>
      <c r="G27" s="45">
        <v>0</v>
      </c>
      <c r="H27" s="45">
        <v>20</v>
      </c>
      <c r="I27" s="45">
        <f t="shared" si="0"/>
        <v>20</v>
      </c>
      <c r="J27" s="18">
        <v>65</v>
      </c>
      <c r="K27" s="18">
        <v>0</v>
      </c>
    </row>
    <row r="28" spans="1:11" ht="18.75" customHeight="1">
      <c r="A28" s="35" t="s">
        <v>61</v>
      </c>
      <c r="B28" s="38"/>
      <c r="C28" s="57" t="s">
        <v>88</v>
      </c>
      <c r="D28" s="42" t="s">
        <v>92</v>
      </c>
      <c r="E28" s="42"/>
      <c r="F28" s="44"/>
      <c r="G28" s="45">
        <f>G29</f>
        <v>0</v>
      </c>
      <c r="H28" s="45">
        <f>H29</f>
        <v>84.5</v>
      </c>
      <c r="I28" s="45">
        <f t="shared" si="0"/>
        <v>84.5</v>
      </c>
      <c r="J28" s="19"/>
      <c r="K28" s="18"/>
    </row>
    <row r="29" spans="1:11" ht="36.75" customHeight="1">
      <c r="A29" s="58" t="s">
        <v>83</v>
      </c>
      <c r="B29" s="59"/>
      <c r="C29" s="60" t="s">
        <v>88</v>
      </c>
      <c r="D29" s="61" t="s">
        <v>92</v>
      </c>
      <c r="E29" s="61" t="s">
        <v>82</v>
      </c>
      <c r="F29" s="62"/>
      <c r="G29" s="63">
        <f>G30</f>
        <v>0</v>
      </c>
      <c r="H29" s="63">
        <f>H30</f>
        <v>84.5</v>
      </c>
      <c r="I29" s="45">
        <f t="shared" si="0"/>
        <v>84.5</v>
      </c>
      <c r="J29" s="19"/>
      <c r="K29" s="18"/>
    </row>
    <row r="30" spans="1:11" ht="33" customHeight="1">
      <c r="A30" s="46" t="s">
        <v>14</v>
      </c>
      <c r="B30" s="59"/>
      <c r="C30" s="60" t="s">
        <v>88</v>
      </c>
      <c r="D30" s="61" t="s">
        <v>92</v>
      </c>
      <c r="E30" s="61" t="s">
        <v>82</v>
      </c>
      <c r="F30" s="62" t="s">
        <v>16</v>
      </c>
      <c r="G30" s="63">
        <v>0</v>
      </c>
      <c r="H30" s="63">
        <v>84.5</v>
      </c>
      <c r="I30" s="45">
        <f t="shared" si="0"/>
        <v>84.5</v>
      </c>
      <c r="J30" s="19"/>
      <c r="K30" s="18"/>
    </row>
    <row r="31" spans="1:11" s="5" customFormat="1" ht="18.75">
      <c r="A31" s="64" t="s">
        <v>23</v>
      </c>
      <c r="B31" s="34"/>
      <c r="C31" s="65" t="s">
        <v>93</v>
      </c>
      <c r="D31" s="65" t="s">
        <v>100</v>
      </c>
      <c r="E31" s="66"/>
      <c r="F31" s="67"/>
      <c r="G31" s="68" t="str">
        <f>G32</f>
        <v>95,9</v>
      </c>
      <c r="H31" s="37">
        <f>SUM(F31:G31)</f>
        <v>0</v>
      </c>
      <c r="I31" s="37">
        <f>G31+H31</f>
        <v>95.9</v>
      </c>
      <c r="J31" s="25"/>
      <c r="K31" s="6"/>
    </row>
    <row r="32" spans="1:11" s="5" customFormat="1" ht="33.75">
      <c r="A32" s="41" t="s">
        <v>45</v>
      </c>
      <c r="B32" s="38"/>
      <c r="C32" s="55" t="s">
        <v>93</v>
      </c>
      <c r="D32" s="55" t="s">
        <v>89</v>
      </c>
      <c r="E32" s="69"/>
      <c r="F32" s="70"/>
      <c r="G32" s="63" t="str">
        <f>G33</f>
        <v>95,9</v>
      </c>
      <c r="H32" s="45">
        <f>SUM(F32:G32)</f>
        <v>0</v>
      </c>
      <c r="I32" s="45">
        <f>G32+H32</f>
        <v>95.9</v>
      </c>
      <c r="J32" s="25"/>
      <c r="K32" s="6"/>
    </row>
    <row r="33" spans="1:11" s="5" customFormat="1" ht="33.75">
      <c r="A33" s="41" t="s">
        <v>46</v>
      </c>
      <c r="B33" s="38"/>
      <c r="C33" s="55" t="s">
        <v>93</v>
      </c>
      <c r="D33" s="55" t="s">
        <v>89</v>
      </c>
      <c r="E33" s="71" t="s">
        <v>12</v>
      </c>
      <c r="F33" s="70"/>
      <c r="G33" s="63" t="str">
        <f>G34</f>
        <v>95,9</v>
      </c>
      <c r="H33" s="45">
        <f>SUM(F33:G33)</f>
        <v>0</v>
      </c>
      <c r="I33" s="45">
        <f>G33+H33</f>
        <v>95.9</v>
      </c>
      <c r="J33" s="25"/>
      <c r="K33" s="6"/>
    </row>
    <row r="34" spans="1:11" s="5" customFormat="1" ht="50.25">
      <c r="A34" s="41" t="s">
        <v>71</v>
      </c>
      <c r="B34" s="38"/>
      <c r="C34" s="55" t="s">
        <v>93</v>
      </c>
      <c r="D34" s="55" t="s">
        <v>89</v>
      </c>
      <c r="E34" s="71" t="s">
        <v>24</v>
      </c>
      <c r="F34" s="70"/>
      <c r="G34" s="63" t="str">
        <f>G35</f>
        <v>95,9</v>
      </c>
      <c r="H34" s="45">
        <f>SUM(F34:G34)</f>
        <v>0</v>
      </c>
      <c r="I34" s="45">
        <f>G34+H34</f>
        <v>95.9</v>
      </c>
      <c r="J34" s="25"/>
      <c r="K34" s="6"/>
    </row>
    <row r="35" spans="1:11" s="5" customFormat="1" ht="33.75">
      <c r="A35" s="41" t="s">
        <v>14</v>
      </c>
      <c r="B35" s="38"/>
      <c r="C35" s="55" t="s">
        <v>93</v>
      </c>
      <c r="D35" s="55" t="s">
        <v>89</v>
      </c>
      <c r="E35" s="71" t="s">
        <v>24</v>
      </c>
      <c r="F35" s="70" t="s">
        <v>16</v>
      </c>
      <c r="G35" s="53" t="s">
        <v>101</v>
      </c>
      <c r="H35" s="45">
        <f>SUM(F35:G35)</f>
        <v>0</v>
      </c>
      <c r="I35" s="45">
        <f>G35+H35</f>
        <v>95.9</v>
      </c>
      <c r="J35" s="25"/>
      <c r="K35" s="6"/>
    </row>
    <row r="36" spans="1:11" ht="21" customHeight="1">
      <c r="A36" s="33" t="s">
        <v>63</v>
      </c>
      <c r="B36" s="34"/>
      <c r="C36" s="72" t="s">
        <v>90</v>
      </c>
      <c r="D36" s="65" t="s">
        <v>100</v>
      </c>
      <c r="E36" s="33" t="s">
        <v>27</v>
      </c>
      <c r="F36" s="40" t="s">
        <v>27</v>
      </c>
      <c r="G36" s="37">
        <f aca="true" t="shared" si="3" ref="G36:H39">G37</f>
        <v>0</v>
      </c>
      <c r="H36" s="37">
        <f>H37</f>
        <v>509.3</v>
      </c>
      <c r="I36" s="37">
        <f>SUM(G36:H36)</f>
        <v>509.3</v>
      </c>
      <c r="J36" s="17" t="e">
        <f>SUM(#REF!)</f>
        <v>#REF!</v>
      </c>
      <c r="K36" s="11" t="e">
        <f>SUM(#REF!)</f>
        <v>#REF!</v>
      </c>
    </row>
    <row r="37" spans="1:11" s="5" customFormat="1" ht="24" customHeight="1">
      <c r="A37" s="58" t="s">
        <v>76</v>
      </c>
      <c r="B37" s="38"/>
      <c r="C37" s="57" t="s">
        <v>90</v>
      </c>
      <c r="D37" s="55" t="s">
        <v>94</v>
      </c>
      <c r="E37" s="42"/>
      <c r="F37" s="42"/>
      <c r="G37" s="45">
        <f t="shared" si="3"/>
        <v>0</v>
      </c>
      <c r="H37" s="45">
        <f>H38+H41</f>
        <v>509.3</v>
      </c>
      <c r="I37" s="45">
        <f>SUM(G37:H37)</f>
        <v>509.3</v>
      </c>
      <c r="J37" s="25"/>
      <c r="K37" s="6"/>
    </row>
    <row r="38" spans="1:11" s="5" customFormat="1" ht="18.75">
      <c r="A38" s="41" t="s">
        <v>77</v>
      </c>
      <c r="B38" s="38"/>
      <c r="C38" s="57" t="s">
        <v>90</v>
      </c>
      <c r="D38" s="55" t="s">
        <v>94</v>
      </c>
      <c r="E38" s="42" t="s">
        <v>78</v>
      </c>
      <c r="F38" s="42"/>
      <c r="G38" s="45">
        <f t="shared" si="3"/>
        <v>0</v>
      </c>
      <c r="H38" s="45">
        <f t="shared" si="3"/>
        <v>159.3</v>
      </c>
      <c r="I38" s="45">
        <f>SUM(G38:H38)</f>
        <v>159.3</v>
      </c>
      <c r="J38" s="25"/>
      <c r="K38" s="6"/>
    </row>
    <row r="39" spans="1:11" s="5" customFormat="1" ht="33.75">
      <c r="A39" s="41" t="s">
        <v>79</v>
      </c>
      <c r="B39" s="38"/>
      <c r="C39" s="57" t="s">
        <v>90</v>
      </c>
      <c r="D39" s="55" t="s">
        <v>94</v>
      </c>
      <c r="E39" s="42" t="s">
        <v>80</v>
      </c>
      <c r="F39" s="42"/>
      <c r="G39" s="45">
        <f t="shared" si="3"/>
        <v>0</v>
      </c>
      <c r="H39" s="45">
        <f t="shared" si="3"/>
        <v>159.3</v>
      </c>
      <c r="I39" s="45">
        <f>SUM(G39:H39)</f>
        <v>159.3</v>
      </c>
      <c r="J39" s="25"/>
      <c r="K39" s="6"/>
    </row>
    <row r="40" spans="1:11" s="5" customFormat="1" ht="33.75">
      <c r="A40" s="35" t="s">
        <v>14</v>
      </c>
      <c r="B40" s="38"/>
      <c r="C40" s="57" t="s">
        <v>90</v>
      </c>
      <c r="D40" s="55" t="s">
        <v>94</v>
      </c>
      <c r="E40" s="42" t="s">
        <v>80</v>
      </c>
      <c r="F40" s="42" t="s">
        <v>16</v>
      </c>
      <c r="G40" s="45">
        <v>0</v>
      </c>
      <c r="H40" s="45">
        <v>159.3</v>
      </c>
      <c r="I40" s="45">
        <f>SUM(G40:H40)</f>
        <v>159.3</v>
      </c>
      <c r="J40" s="25"/>
      <c r="K40" s="6"/>
    </row>
    <row r="41" spans="1:11" s="5" customFormat="1" ht="33.75">
      <c r="A41" s="35" t="s">
        <v>108</v>
      </c>
      <c r="B41" s="38"/>
      <c r="C41" s="57" t="s">
        <v>90</v>
      </c>
      <c r="D41" s="55" t="s">
        <v>94</v>
      </c>
      <c r="E41" s="42" t="s">
        <v>48</v>
      </c>
      <c r="F41" s="42"/>
      <c r="G41" s="45">
        <v>0</v>
      </c>
      <c r="H41" s="45">
        <f>H43</f>
        <v>350</v>
      </c>
      <c r="I41" s="45">
        <f>H41+G41</f>
        <v>350</v>
      </c>
      <c r="J41" s="25"/>
      <c r="K41" s="25"/>
    </row>
    <row r="42" spans="1:11" s="5" customFormat="1" ht="66.75">
      <c r="A42" s="35" t="s">
        <v>109</v>
      </c>
      <c r="B42" s="38"/>
      <c r="C42" s="57" t="s">
        <v>90</v>
      </c>
      <c r="D42" s="55" t="s">
        <v>94</v>
      </c>
      <c r="E42" s="42" t="s">
        <v>110</v>
      </c>
      <c r="F42" s="42"/>
      <c r="G42" s="45">
        <v>0</v>
      </c>
      <c r="H42" s="45">
        <f>H43</f>
        <v>350</v>
      </c>
      <c r="I42" s="45">
        <f>H42+G42</f>
        <v>350</v>
      </c>
      <c r="J42" s="25"/>
      <c r="K42" s="25"/>
    </row>
    <row r="43" spans="1:11" s="5" customFormat="1" ht="33.75">
      <c r="A43" s="35" t="s">
        <v>14</v>
      </c>
      <c r="B43" s="38"/>
      <c r="C43" s="57" t="s">
        <v>90</v>
      </c>
      <c r="D43" s="55" t="s">
        <v>94</v>
      </c>
      <c r="E43" s="42" t="s">
        <v>110</v>
      </c>
      <c r="F43" s="42" t="s">
        <v>16</v>
      </c>
      <c r="G43" s="45">
        <v>0</v>
      </c>
      <c r="H43" s="45">
        <v>350</v>
      </c>
      <c r="I43" s="45">
        <f>H43+G43</f>
        <v>350</v>
      </c>
      <c r="J43" s="25"/>
      <c r="K43" s="25"/>
    </row>
    <row r="44" spans="1:11" ht="17.25" customHeight="1">
      <c r="A44" s="73" t="s">
        <v>9</v>
      </c>
      <c r="B44" s="34"/>
      <c r="C44" s="65" t="s">
        <v>95</v>
      </c>
      <c r="D44" s="65" t="s">
        <v>100</v>
      </c>
      <c r="E44" s="74"/>
      <c r="F44" s="75"/>
      <c r="G44" s="37">
        <f>G49</f>
        <v>0</v>
      </c>
      <c r="H44" s="37">
        <f>H49</f>
        <v>863</v>
      </c>
      <c r="I44" s="37">
        <f aca="true" t="shared" si="4" ref="I44:I62">SUM(G44:H44)</f>
        <v>863</v>
      </c>
      <c r="J44" s="17" t="e">
        <f>#REF!+#REF!+J49</f>
        <v>#REF!</v>
      </c>
      <c r="K44" s="17" t="e">
        <f>#REF!+#REF!+K49</f>
        <v>#REF!</v>
      </c>
    </row>
    <row r="45" spans="1:11" ht="66.75" hidden="1">
      <c r="A45" s="58" t="s">
        <v>56</v>
      </c>
      <c r="B45" s="38"/>
      <c r="C45" s="42" t="s">
        <v>10</v>
      </c>
      <c r="D45" s="42" t="s">
        <v>47</v>
      </c>
      <c r="E45" s="42" t="s">
        <v>55</v>
      </c>
      <c r="F45" s="44" t="s">
        <v>40</v>
      </c>
      <c r="G45" s="45"/>
      <c r="H45" s="45"/>
      <c r="I45" s="45">
        <f t="shared" si="4"/>
        <v>0</v>
      </c>
      <c r="J45" s="19">
        <v>0</v>
      </c>
      <c r="K45" s="18">
        <v>0</v>
      </c>
    </row>
    <row r="46" spans="1:11" ht="33.75" hidden="1">
      <c r="A46" s="41" t="s">
        <v>49</v>
      </c>
      <c r="B46" s="38"/>
      <c r="C46" s="42" t="s">
        <v>10</v>
      </c>
      <c r="D46" s="42" t="s">
        <v>47</v>
      </c>
      <c r="E46" s="42" t="s">
        <v>48</v>
      </c>
      <c r="F46" s="44"/>
      <c r="G46" s="45"/>
      <c r="H46" s="45"/>
      <c r="I46" s="45">
        <f t="shared" si="4"/>
        <v>0</v>
      </c>
      <c r="J46" s="17">
        <f>SUM(J47)</f>
        <v>0</v>
      </c>
      <c r="K46" s="11">
        <f>SUM(K47)</f>
        <v>0</v>
      </c>
    </row>
    <row r="47" spans="1:11" ht="33.75" hidden="1">
      <c r="A47" s="35" t="s">
        <v>14</v>
      </c>
      <c r="B47" s="38"/>
      <c r="C47" s="42" t="s">
        <v>10</v>
      </c>
      <c r="D47" s="42" t="s">
        <v>47</v>
      </c>
      <c r="E47" s="42" t="s">
        <v>48</v>
      </c>
      <c r="F47" s="44" t="s">
        <v>16</v>
      </c>
      <c r="G47" s="45"/>
      <c r="H47" s="45"/>
      <c r="I47" s="45">
        <f t="shared" si="4"/>
        <v>0</v>
      </c>
      <c r="J47" s="18">
        <v>0</v>
      </c>
      <c r="K47" s="18">
        <v>0</v>
      </c>
    </row>
    <row r="48" spans="1:11" ht="18" customHeight="1" hidden="1">
      <c r="A48" s="50" t="s">
        <v>41</v>
      </c>
      <c r="B48" s="38"/>
      <c r="C48" s="42" t="s">
        <v>10</v>
      </c>
      <c r="D48" s="42" t="s">
        <v>11</v>
      </c>
      <c r="E48" s="42" t="s">
        <v>48</v>
      </c>
      <c r="F48" s="44" t="s">
        <v>42</v>
      </c>
      <c r="G48" s="45"/>
      <c r="H48" s="45"/>
      <c r="I48" s="45">
        <f t="shared" si="4"/>
        <v>0</v>
      </c>
      <c r="J48" s="10">
        <v>0</v>
      </c>
      <c r="K48" s="10">
        <v>0</v>
      </c>
    </row>
    <row r="49" spans="1:11" s="22" customFormat="1" ht="18" customHeight="1">
      <c r="A49" s="76" t="s">
        <v>50</v>
      </c>
      <c r="B49" s="59"/>
      <c r="C49" s="55" t="s">
        <v>95</v>
      </c>
      <c r="D49" s="77" t="s">
        <v>89</v>
      </c>
      <c r="E49" s="61"/>
      <c r="F49" s="62"/>
      <c r="G49" s="63">
        <f>G50</f>
        <v>0</v>
      </c>
      <c r="H49" s="63">
        <f>H50</f>
        <v>863</v>
      </c>
      <c r="I49" s="45">
        <f t="shared" si="4"/>
        <v>863</v>
      </c>
      <c r="J49" s="21" t="e">
        <f>SUM(J50)</f>
        <v>#REF!</v>
      </c>
      <c r="K49" s="13" t="e">
        <f>SUM(K50)</f>
        <v>#REF!</v>
      </c>
    </row>
    <row r="50" spans="1:11" ht="18" customHeight="1">
      <c r="A50" s="50" t="s">
        <v>50</v>
      </c>
      <c r="B50" s="38"/>
      <c r="C50" s="55" t="s">
        <v>95</v>
      </c>
      <c r="D50" s="77" t="s">
        <v>89</v>
      </c>
      <c r="E50" s="42" t="s">
        <v>51</v>
      </c>
      <c r="F50" s="44"/>
      <c r="G50" s="45">
        <f>G51+G53</f>
        <v>0</v>
      </c>
      <c r="H50" s="45">
        <f>H51+H53</f>
        <v>863</v>
      </c>
      <c r="I50" s="45">
        <f t="shared" si="4"/>
        <v>863</v>
      </c>
      <c r="J50" s="17" t="e">
        <f>SUM(J51+#REF!+J53+#REF!)</f>
        <v>#REF!</v>
      </c>
      <c r="K50" s="11" t="e">
        <f>SUM(K51+#REF!+K53+#REF!)</f>
        <v>#REF!</v>
      </c>
    </row>
    <row r="51" spans="1:11" ht="18" customHeight="1">
      <c r="A51" s="50" t="s">
        <v>52</v>
      </c>
      <c r="B51" s="38"/>
      <c r="C51" s="55" t="s">
        <v>95</v>
      </c>
      <c r="D51" s="77" t="s">
        <v>89</v>
      </c>
      <c r="E51" s="42" t="s">
        <v>53</v>
      </c>
      <c r="F51" s="44"/>
      <c r="G51" s="45">
        <f>G52</f>
        <v>0</v>
      </c>
      <c r="H51" s="45">
        <f>H52</f>
        <v>653.7</v>
      </c>
      <c r="I51" s="45">
        <f t="shared" si="4"/>
        <v>653.7</v>
      </c>
      <c r="J51" s="17">
        <f>SUM(J52)</f>
        <v>247.9</v>
      </c>
      <c r="K51" s="11">
        <f>SUM(K52)</f>
        <v>0</v>
      </c>
    </row>
    <row r="52" spans="1:11" ht="33.75">
      <c r="A52" s="35" t="s">
        <v>14</v>
      </c>
      <c r="B52" s="38"/>
      <c r="C52" s="55" t="s">
        <v>95</v>
      </c>
      <c r="D52" s="77" t="s">
        <v>89</v>
      </c>
      <c r="E52" s="42" t="s">
        <v>53</v>
      </c>
      <c r="F52" s="44" t="s">
        <v>16</v>
      </c>
      <c r="G52" s="45">
        <v>0</v>
      </c>
      <c r="H52" s="45">
        <v>653.7</v>
      </c>
      <c r="I52" s="45">
        <f t="shared" si="4"/>
        <v>653.7</v>
      </c>
      <c r="J52" s="18">
        <v>247.9</v>
      </c>
      <c r="K52" s="18">
        <v>0</v>
      </c>
    </row>
    <row r="53" spans="1:11" ht="36" customHeight="1">
      <c r="A53" s="41" t="s">
        <v>1</v>
      </c>
      <c r="B53" s="38"/>
      <c r="C53" s="55" t="s">
        <v>95</v>
      </c>
      <c r="D53" s="77" t="s">
        <v>89</v>
      </c>
      <c r="E53" s="42" t="s">
        <v>0</v>
      </c>
      <c r="F53" s="44"/>
      <c r="G53" s="45">
        <f>G54</f>
        <v>0</v>
      </c>
      <c r="H53" s="45">
        <f>H54</f>
        <v>209.3</v>
      </c>
      <c r="I53" s="45">
        <f t="shared" si="4"/>
        <v>209.3</v>
      </c>
      <c r="J53" s="17">
        <f>SUM(J54)</f>
        <v>176</v>
      </c>
      <c r="K53" s="11">
        <f>SUM(K54)</f>
        <v>0</v>
      </c>
    </row>
    <row r="54" spans="1:11" s="22" customFormat="1" ht="33.75">
      <c r="A54" s="58" t="s">
        <v>14</v>
      </c>
      <c r="B54" s="59"/>
      <c r="C54" s="55" t="s">
        <v>95</v>
      </c>
      <c r="D54" s="77" t="s">
        <v>89</v>
      </c>
      <c r="E54" s="61" t="s">
        <v>0</v>
      </c>
      <c r="F54" s="62" t="s">
        <v>16</v>
      </c>
      <c r="G54" s="63">
        <v>0</v>
      </c>
      <c r="H54" s="63">
        <v>209.3</v>
      </c>
      <c r="I54" s="45">
        <f t="shared" si="4"/>
        <v>209.3</v>
      </c>
      <c r="J54" s="7">
        <v>176</v>
      </c>
      <c r="K54" s="7">
        <v>0</v>
      </c>
    </row>
    <row r="55" spans="1:11" ht="36.75" customHeight="1">
      <c r="A55" s="33" t="s">
        <v>25</v>
      </c>
      <c r="B55" s="34"/>
      <c r="C55" s="39" t="s">
        <v>96</v>
      </c>
      <c r="D55" s="39" t="s">
        <v>100</v>
      </c>
      <c r="E55" s="33"/>
      <c r="F55" s="40" t="s">
        <v>27</v>
      </c>
      <c r="G55" s="37">
        <f>G56+G66</f>
        <v>12.5</v>
      </c>
      <c r="H55" s="37">
        <f>H56+H66</f>
        <v>1398.4</v>
      </c>
      <c r="I55" s="37">
        <f t="shared" si="4"/>
        <v>1410.9</v>
      </c>
      <c r="J55" s="17" t="e">
        <f>SUM(J56+#REF!)</f>
        <v>#REF!</v>
      </c>
      <c r="K55" s="11" t="e">
        <f>SUM(K56+#REF!)</f>
        <v>#REF!</v>
      </c>
    </row>
    <row r="56" spans="1:11" ht="19.5" customHeight="1">
      <c r="A56" s="35" t="s">
        <v>21</v>
      </c>
      <c r="B56" s="38"/>
      <c r="C56" s="54" t="s">
        <v>96</v>
      </c>
      <c r="D56" s="54" t="s">
        <v>88</v>
      </c>
      <c r="E56" s="35"/>
      <c r="F56" s="36" t="s">
        <v>27</v>
      </c>
      <c r="G56" s="45">
        <f>G57+G60+G63</f>
        <v>12.5</v>
      </c>
      <c r="H56" s="45">
        <f>H57+H60</f>
        <v>1387.5</v>
      </c>
      <c r="I56" s="45">
        <f t="shared" si="4"/>
        <v>1400</v>
      </c>
      <c r="J56" s="17" t="e">
        <f>SUM(J57+#REF!+#REF!)</f>
        <v>#REF!</v>
      </c>
      <c r="K56" s="11" t="e">
        <f>SUM(K57+#REF!+#REF!)</f>
        <v>#REF!</v>
      </c>
    </row>
    <row r="57" spans="1:11" ht="50.25">
      <c r="A57" s="35" t="s">
        <v>43</v>
      </c>
      <c r="B57" s="38"/>
      <c r="C57" s="54" t="s">
        <v>96</v>
      </c>
      <c r="D57" s="54" t="s">
        <v>88</v>
      </c>
      <c r="E57" s="36">
        <v>4400000</v>
      </c>
      <c r="F57" s="36" t="s">
        <v>27</v>
      </c>
      <c r="G57" s="45">
        <f>G58</f>
        <v>0</v>
      </c>
      <c r="H57" s="45">
        <f>H58</f>
        <v>966</v>
      </c>
      <c r="I57" s="45">
        <f t="shared" si="4"/>
        <v>966</v>
      </c>
      <c r="J57" s="17">
        <f>SUM(J58)</f>
        <v>2402.5</v>
      </c>
      <c r="K57" s="11">
        <f>SUM(K58)</f>
        <v>0</v>
      </c>
    </row>
    <row r="58" spans="1:11" ht="36.75" customHeight="1">
      <c r="A58" s="35" t="s">
        <v>44</v>
      </c>
      <c r="B58" s="38"/>
      <c r="C58" s="54" t="s">
        <v>96</v>
      </c>
      <c r="D58" s="54" t="s">
        <v>88</v>
      </c>
      <c r="E58" s="36">
        <v>4409900</v>
      </c>
      <c r="F58" s="36" t="s">
        <v>27</v>
      </c>
      <c r="G58" s="45">
        <f>G59</f>
        <v>0</v>
      </c>
      <c r="H58" s="45">
        <f>H59</f>
        <v>966</v>
      </c>
      <c r="I58" s="45">
        <f t="shared" si="4"/>
        <v>966</v>
      </c>
      <c r="J58" s="17">
        <f>SUM(J59)</f>
        <v>2402.5</v>
      </c>
      <c r="K58" s="11">
        <f>SUM(K59)</f>
        <v>0</v>
      </c>
    </row>
    <row r="59" spans="1:11" ht="33.75">
      <c r="A59" s="58" t="s">
        <v>14</v>
      </c>
      <c r="B59" s="38"/>
      <c r="C59" s="54" t="s">
        <v>96</v>
      </c>
      <c r="D59" s="54" t="s">
        <v>88</v>
      </c>
      <c r="E59" s="36">
        <v>4409900</v>
      </c>
      <c r="F59" s="36">
        <v>500</v>
      </c>
      <c r="G59" s="45">
        <v>0</v>
      </c>
      <c r="H59" s="45">
        <v>966</v>
      </c>
      <c r="I59" s="45">
        <f t="shared" si="4"/>
        <v>966</v>
      </c>
      <c r="J59" s="20">
        <v>2402.5</v>
      </c>
      <c r="K59" s="18">
        <v>0</v>
      </c>
    </row>
    <row r="60" spans="1:11" ht="18.75">
      <c r="A60" s="35" t="s">
        <v>22</v>
      </c>
      <c r="B60" s="38"/>
      <c r="C60" s="54" t="s">
        <v>96</v>
      </c>
      <c r="D60" s="54" t="s">
        <v>88</v>
      </c>
      <c r="E60" s="36">
        <v>4420000</v>
      </c>
      <c r="F60" s="44"/>
      <c r="G60" s="45">
        <f>G61</f>
        <v>0</v>
      </c>
      <c r="H60" s="45">
        <f>H61</f>
        <v>421.5</v>
      </c>
      <c r="I60" s="45">
        <f t="shared" si="4"/>
        <v>421.5</v>
      </c>
      <c r="J60" s="19"/>
      <c r="K60" s="18"/>
    </row>
    <row r="61" spans="1:11" ht="33.75">
      <c r="A61" s="35" t="s">
        <v>44</v>
      </c>
      <c r="B61" s="38"/>
      <c r="C61" s="54" t="s">
        <v>96</v>
      </c>
      <c r="D61" s="54" t="s">
        <v>88</v>
      </c>
      <c r="E61" s="36">
        <v>4429900</v>
      </c>
      <c r="F61" s="44"/>
      <c r="G61" s="45">
        <f>G62</f>
        <v>0</v>
      </c>
      <c r="H61" s="45">
        <f>H62</f>
        <v>421.5</v>
      </c>
      <c r="I61" s="45">
        <f t="shared" si="4"/>
        <v>421.5</v>
      </c>
      <c r="J61" s="19"/>
      <c r="K61" s="18"/>
    </row>
    <row r="62" spans="1:11" ht="36" customHeight="1">
      <c r="A62" s="58" t="s">
        <v>14</v>
      </c>
      <c r="B62" s="38"/>
      <c r="C62" s="54" t="s">
        <v>96</v>
      </c>
      <c r="D62" s="54" t="s">
        <v>88</v>
      </c>
      <c r="E62" s="36">
        <v>4429900</v>
      </c>
      <c r="F62" s="44" t="s">
        <v>16</v>
      </c>
      <c r="G62" s="45">
        <v>0</v>
      </c>
      <c r="H62" s="45">
        <v>421.5</v>
      </c>
      <c r="I62" s="45">
        <f t="shared" si="4"/>
        <v>421.5</v>
      </c>
      <c r="J62" s="19"/>
      <c r="K62" s="18"/>
    </row>
    <row r="63" spans="1:11" s="100" customFormat="1" ht="18.75">
      <c r="A63" s="58" t="s">
        <v>105</v>
      </c>
      <c r="B63" s="59"/>
      <c r="C63" s="103" t="s">
        <v>96</v>
      </c>
      <c r="D63" s="103" t="s">
        <v>88</v>
      </c>
      <c r="E63" s="104">
        <v>5220400</v>
      </c>
      <c r="F63" s="62"/>
      <c r="G63" s="63">
        <v>12.5</v>
      </c>
      <c r="H63" s="63">
        <v>0</v>
      </c>
      <c r="I63" s="63">
        <f>H63+G63</f>
        <v>12.5</v>
      </c>
      <c r="J63" s="98"/>
      <c r="K63" s="99"/>
    </row>
    <row r="64" spans="1:11" s="100" customFormat="1" ht="18.75">
      <c r="A64" s="58" t="s">
        <v>106</v>
      </c>
      <c r="B64" s="59"/>
      <c r="C64" s="103" t="s">
        <v>96</v>
      </c>
      <c r="D64" s="103" t="s">
        <v>88</v>
      </c>
      <c r="E64" s="104">
        <v>5220400</v>
      </c>
      <c r="F64" s="62" t="s">
        <v>104</v>
      </c>
      <c r="G64" s="63">
        <v>12.5</v>
      </c>
      <c r="H64" s="63">
        <v>0</v>
      </c>
      <c r="I64" s="63">
        <v>12.5</v>
      </c>
      <c r="J64" s="98"/>
      <c r="K64" s="99"/>
    </row>
    <row r="65" spans="1:11" s="100" customFormat="1" ht="33.75" customHeight="1">
      <c r="A65" s="58" t="s">
        <v>107</v>
      </c>
      <c r="B65" s="59"/>
      <c r="C65" s="103" t="s">
        <v>96</v>
      </c>
      <c r="D65" s="103" t="s">
        <v>88</v>
      </c>
      <c r="E65" s="104">
        <v>5220400</v>
      </c>
      <c r="F65" s="62" t="s">
        <v>104</v>
      </c>
      <c r="G65" s="63">
        <v>12.5</v>
      </c>
      <c r="H65" s="63">
        <v>0</v>
      </c>
      <c r="I65" s="63">
        <v>12.5</v>
      </c>
      <c r="J65" s="98"/>
      <c r="K65" s="99"/>
    </row>
    <row r="66" spans="1:11" ht="50.25">
      <c r="A66" s="35" t="s">
        <v>54</v>
      </c>
      <c r="B66" s="38"/>
      <c r="C66" s="54" t="s">
        <v>96</v>
      </c>
      <c r="D66" s="55" t="s">
        <v>90</v>
      </c>
      <c r="E66" s="35"/>
      <c r="F66" s="44"/>
      <c r="G66" s="45">
        <f aca="true" t="shared" si="5" ref="G66:H68">G67</f>
        <v>0</v>
      </c>
      <c r="H66" s="45">
        <f>H67</f>
        <v>10.9</v>
      </c>
      <c r="I66" s="45">
        <f>SUM(G66:H66)</f>
        <v>10.9</v>
      </c>
      <c r="J66" s="19"/>
      <c r="K66" s="18"/>
    </row>
    <row r="67" spans="1:11" ht="33.75">
      <c r="A67" s="35" t="s">
        <v>66</v>
      </c>
      <c r="B67" s="38"/>
      <c r="C67" s="54" t="s">
        <v>96</v>
      </c>
      <c r="D67" s="55" t="s">
        <v>90</v>
      </c>
      <c r="E67" s="35">
        <v>4500000</v>
      </c>
      <c r="F67" s="44"/>
      <c r="G67" s="45">
        <f t="shared" si="5"/>
        <v>0</v>
      </c>
      <c r="H67" s="45">
        <f t="shared" si="5"/>
        <v>10.9</v>
      </c>
      <c r="I67" s="45">
        <f>SUM(G67:H67)</f>
        <v>10.9</v>
      </c>
      <c r="J67" s="19"/>
      <c r="K67" s="18"/>
    </row>
    <row r="68" spans="1:11" ht="33.75">
      <c r="A68" s="35" t="s">
        <v>39</v>
      </c>
      <c r="B68" s="38"/>
      <c r="C68" s="54" t="s">
        <v>96</v>
      </c>
      <c r="D68" s="55" t="s">
        <v>90</v>
      </c>
      <c r="E68" s="35">
        <v>4508500</v>
      </c>
      <c r="F68" s="44"/>
      <c r="G68" s="45">
        <f t="shared" si="5"/>
        <v>0</v>
      </c>
      <c r="H68" s="45">
        <f>H69</f>
        <v>10.9</v>
      </c>
      <c r="I68" s="45">
        <f>SUM(G68:H68)</f>
        <v>10.9</v>
      </c>
      <c r="J68" s="19"/>
      <c r="K68" s="18"/>
    </row>
    <row r="69" spans="1:11" ht="18.75">
      <c r="A69" s="58" t="s">
        <v>103</v>
      </c>
      <c r="B69" s="38"/>
      <c r="C69" s="54" t="s">
        <v>96</v>
      </c>
      <c r="D69" s="55" t="s">
        <v>90</v>
      </c>
      <c r="E69" s="35">
        <v>4508500</v>
      </c>
      <c r="F69" s="44" t="s">
        <v>36</v>
      </c>
      <c r="G69" s="45">
        <v>0</v>
      </c>
      <c r="H69" s="45">
        <v>10.9</v>
      </c>
      <c r="I69" s="45">
        <f>SUM(G69:H69)</f>
        <v>10.9</v>
      </c>
      <c r="J69" s="19"/>
      <c r="K69" s="18"/>
    </row>
    <row r="70" spans="1:9" ht="18.75">
      <c r="A70" s="50" t="s">
        <v>111</v>
      </c>
      <c r="B70" s="10"/>
      <c r="C70" s="101">
        <v>10</v>
      </c>
      <c r="D70" s="42" t="s">
        <v>100</v>
      </c>
      <c r="E70" s="10"/>
      <c r="F70" s="10"/>
      <c r="G70" s="45">
        <v>0</v>
      </c>
      <c r="H70" s="50">
        <f>H71</f>
        <v>154.4</v>
      </c>
      <c r="I70" s="102">
        <f>G70+H70</f>
        <v>154.4</v>
      </c>
    </row>
    <row r="71" spans="1:9" ht="18.75">
      <c r="A71" s="50" t="s">
        <v>112</v>
      </c>
      <c r="B71" s="10"/>
      <c r="C71" s="101">
        <v>10</v>
      </c>
      <c r="D71" s="42" t="s">
        <v>88</v>
      </c>
      <c r="E71" s="10"/>
      <c r="F71" s="10"/>
      <c r="G71" s="45">
        <v>0</v>
      </c>
      <c r="H71" s="50">
        <f>H74</f>
        <v>154.4</v>
      </c>
      <c r="I71" s="102">
        <f>G71+H71</f>
        <v>154.4</v>
      </c>
    </row>
    <row r="72" spans="1:9" ht="33.75">
      <c r="A72" s="41" t="s">
        <v>113</v>
      </c>
      <c r="B72" s="10"/>
      <c r="C72" s="101">
        <v>10</v>
      </c>
      <c r="D72" s="42" t="s">
        <v>88</v>
      </c>
      <c r="E72" s="35">
        <v>4910000</v>
      </c>
      <c r="F72" s="10"/>
      <c r="G72" s="45">
        <v>0</v>
      </c>
      <c r="H72" s="50">
        <v>154.4</v>
      </c>
      <c r="I72" s="102">
        <f>G72+H72</f>
        <v>154.4</v>
      </c>
    </row>
    <row r="73" spans="1:9" ht="50.25">
      <c r="A73" s="41" t="s">
        <v>114</v>
      </c>
      <c r="B73" s="10"/>
      <c r="C73" s="101">
        <v>10</v>
      </c>
      <c r="D73" s="42" t="s">
        <v>88</v>
      </c>
      <c r="E73" s="35">
        <v>4910100</v>
      </c>
      <c r="F73" s="10"/>
      <c r="G73" s="45">
        <v>0</v>
      </c>
      <c r="H73" s="50">
        <v>154.4</v>
      </c>
      <c r="I73" s="102">
        <f>G73+H73</f>
        <v>154.4</v>
      </c>
    </row>
    <row r="74" spans="1:9" ht="18.75">
      <c r="A74" s="50" t="s">
        <v>115</v>
      </c>
      <c r="B74" s="10"/>
      <c r="C74" s="101">
        <v>10</v>
      </c>
      <c r="D74" s="42" t="s">
        <v>88</v>
      </c>
      <c r="E74" s="35">
        <v>4910100</v>
      </c>
      <c r="F74" s="44" t="s">
        <v>116</v>
      </c>
      <c r="G74" s="45">
        <v>0</v>
      </c>
      <c r="H74" s="50">
        <v>154.4</v>
      </c>
      <c r="I74" s="50">
        <f>H74+G74</f>
        <v>154.4</v>
      </c>
    </row>
  </sheetData>
  <sheetProtection/>
  <mergeCells count="2">
    <mergeCell ref="A7:K7"/>
    <mergeCell ref="A6:K6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2013-03-19T09:05:56Z</cp:lastPrinted>
  <dcterms:created xsi:type="dcterms:W3CDTF">2007-09-04T08:08:49Z</dcterms:created>
  <dcterms:modified xsi:type="dcterms:W3CDTF">2013-03-19T09:06:17Z</dcterms:modified>
  <cp:category/>
  <cp:version/>
  <cp:contentType/>
  <cp:contentStatus/>
</cp:coreProperties>
</file>